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ites\SportsBetting3.com\"/>
    </mc:Choice>
  </mc:AlternateContent>
  <xr:revisionPtr revIDLastSave="0" documentId="8_{BE0A29FF-1848-4CBC-82E0-2429716D862A}" xr6:coauthVersionLast="47" xr6:coauthVersionMax="47" xr10:uidLastSave="{00000000-0000-0000-0000-000000000000}"/>
  <bookViews>
    <workbookView xWindow="2340" yWindow="2340" windowWidth="21180" windowHeight="10515" xr2:uid="{B6729EC0-0537-48BB-AF8B-F2DE02F439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D4" i="1"/>
  <c r="A4" i="1"/>
  <c r="A1" i="1"/>
  <c r="B17" i="1"/>
  <c r="C17" i="1" s="1"/>
  <c r="D17" i="1" s="1"/>
  <c r="B10" i="1"/>
  <c r="B31" i="1"/>
  <c r="B30" i="1"/>
  <c r="C31" i="1"/>
  <c r="C30" i="1"/>
  <c r="A31" i="1"/>
  <c r="A30" i="1"/>
  <c r="H9" i="1"/>
  <c r="H10" i="1"/>
  <c r="F16" i="1"/>
  <c r="E16" i="1"/>
  <c r="F17" i="1" l="1"/>
  <c r="D21" i="1"/>
  <c r="E21" i="1" s="1"/>
  <c r="D30" i="1"/>
  <c r="A21" i="1" s="1"/>
  <c r="D31" i="1"/>
  <c r="C20" i="1"/>
  <c r="E17" i="1"/>
  <c r="B21" i="1" l="1"/>
  <c r="F20" i="1"/>
  <c r="F21" i="1"/>
  <c r="F22" i="1" s="1"/>
  <c r="C21" i="1" l="1"/>
  <c r="C22" i="1" s="1"/>
  <c r="D24" i="1" l="1"/>
  <c r="B24" i="1"/>
</calcChain>
</file>

<file path=xl/sharedStrings.xml><?xml version="1.0" encoding="utf-8"?>
<sst xmlns="http://schemas.openxmlformats.org/spreadsheetml/2006/main" count="40" uniqueCount="34">
  <si>
    <t>Game</t>
  </si>
  <si>
    <t>2nd Half</t>
  </si>
  <si>
    <t>Line</t>
  </si>
  <si>
    <t>Final</t>
  </si>
  <si>
    <t>Margin</t>
  </si>
  <si>
    <t>Results ATS</t>
  </si>
  <si>
    <t>Middling Range</t>
  </si>
  <si>
    <t>Middled</t>
  </si>
  <si>
    <t>Game Bet</t>
  </si>
  <si>
    <t>1st H</t>
  </si>
  <si>
    <t>2nd H</t>
  </si>
  <si>
    <t>Score Margins</t>
  </si>
  <si>
    <t>2nd H Side</t>
  </si>
  <si>
    <t>2nd H Line</t>
  </si>
  <si>
    <t>Game Line</t>
  </si>
  <si>
    <t>1) Edit team names, game &amp; 2nd half lines</t>
  </si>
  <si>
    <t>Cleveland</t>
  </si>
  <si>
    <t>W/L</t>
  </si>
  <si>
    <t>Game W/L</t>
  </si>
  <si>
    <t>Half W/L</t>
  </si>
  <si>
    <t>2) Enter bets and odds for each side.</t>
  </si>
  <si>
    <t>3) Edit 1st H and 2nd H Scores</t>
  </si>
  <si>
    <t>**Do NOT adjust gray cells**</t>
  </si>
  <si>
    <t>Houston</t>
  </si>
  <si>
    <t>1st H Result</t>
  </si>
  <si>
    <t xml:space="preserve"> Game Odds</t>
  </si>
  <si>
    <t>2nd H Odds</t>
  </si>
  <si>
    <t>2nd H Bet</t>
  </si>
  <si>
    <t>2nd H Result</t>
  </si>
  <si>
    <t>SportsBetting3.com - Halftime Middling  - NBA Example</t>
  </si>
  <si>
    <t>DO NOT DELETE - Internal Calculations</t>
  </si>
  <si>
    <t>4) Select Game bet below only.</t>
  </si>
  <si>
    <t>Select Game Side</t>
  </si>
  <si>
    <t xml:space="preserve">To Change Teams, Lines, Odds: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</si>
</sst>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\+0.0;\-0.0;0.0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"/>
      <name val="Aharoni"/>
      <charset val="177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  <xf numFmtId="0" fontId="0" fillId="2" borderId="1" xfId="0" applyFill="1" applyBorder="1"/>
    <xf numFmtId="0" fontId="0" fillId="2" borderId="0" xfId="0" applyFill="1"/>
    <xf numFmtId="164" fontId="0" fillId="2" borderId="0" xfId="0" applyNumberFormat="1" applyFill="1"/>
    <xf numFmtId="0" fontId="5" fillId="0" borderId="0" xfId="0" applyFont="1"/>
    <xf numFmtId="0" fontId="4" fillId="0" borderId="0" xfId="0" applyFont="1"/>
    <xf numFmtId="0" fontId="1" fillId="3" borderId="1" xfId="0" applyFont="1" applyFill="1" applyBorder="1"/>
    <xf numFmtId="0" fontId="0" fillId="3" borderId="1" xfId="0" applyFill="1" applyBorder="1"/>
    <xf numFmtId="0" fontId="6" fillId="0" borderId="0" xfId="0" applyFont="1"/>
    <xf numFmtId="0" fontId="1" fillId="4" borderId="1" xfId="0" applyFont="1" applyFill="1" applyBorder="1"/>
    <xf numFmtId="0" fontId="1" fillId="5" borderId="1" xfId="0" applyFont="1" applyFill="1" applyBorder="1"/>
    <xf numFmtId="164" fontId="0" fillId="0" borderId="0" xfId="0" applyNumberFormat="1"/>
    <xf numFmtId="0" fontId="0" fillId="0" borderId="2" xfId="0" applyBorder="1"/>
    <xf numFmtId="0" fontId="0" fillId="3" borderId="2" xfId="0" applyFill="1" applyBorder="1"/>
    <xf numFmtId="0" fontId="0" fillId="0" borderId="3" xfId="0" applyBorder="1"/>
    <xf numFmtId="0" fontId="0" fillId="3" borderId="3" xfId="0" applyFill="1" applyBorder="1"/>
    <xf numFmtId="8" fontId="0" fillId="4" borderId="1" xfId="0" applyNumberFormat="1" applyFill="1" applyBorder="1"/>
    <xf numFmtId="8" fontId="0" fillId="5" borderId="1" xfId="0" applyNumberFormat="1" applyFill="1" applyBorder="1"/>
    <xf numFmtId="164" fontId="0" fillId="5" borderId="2" xfId="0" applyNumberFormat="1" applyFill="1" applyBorder="1"/>
    <xf numFmtId="164" fontId="0" fillId="5" borderId="3" xfId="0" applyNumberFormat="1" applyFill="1" applyBorder="1"/>
    <xf numFmtId="164" fontId="0" fillId="4" borderId="2" xfId="0" applyNumberFormat="1" applyFill="1" applyBorder="1"/>
    <xf numFmtId="164" fontId="0" fillId="4" borderId="3" xfId="0" applyNumberFormat="1" applyFill="1" applyBorder="1"/>
    <xf numFmtId="165" fontId="0" fillId="0" borderId="0" xfId="0" applyNumberFormat="1"/>
    <xf numFmtId="0" fontId="7" fillId="0" borderId="0" xfId="0" applyFont="1"/>
    <xf numFmtId="0" fontId="10" fillId="0" borderId="0" xfId="0" applyFont="1"/>
    <xf numFmtId="164" fontId="0" fillId="3" borderId="1" xfId="0" applyNumberFormat="1" applyFill="1" applyBorder="1"/>
    <xf numFmtId="165" fontId="1" fillId="3" borderId="4" xfId="0" applyNumberFormat="1" applyFont="1" applyFill="1" applyBorder="1"/>
    <xf numFmtId="164" fontId="1" fillId="3" borderId="5" xfId="0" applyNumberFormat="1" applyFont="1" applyFill="1" applyBorder="1"/>
    <xf numFmtId="0" fontId="2" fillId="3" borderId="4" xfId="0" applyFont="1" applyFill="1" applyBorder="1"/>
    <xf numFmtId="0" fontId="6" fillId="3" borderId="5" xfId="0" applyFont="1" applyFill="1" applyBorder="1"/>
    <xf numFmtId="165" fontId="5" fillId="3" borderId="4" xfId="0" applyNumberFormat="1" applyFont="1" applyFill="1" applyBorder="1"/>
    <xf numFmtId="0" fontId="9" fillId="6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1" applyAlignment="1">
      <alignment horizontal="center"/>
    </xf>
  </cellXfs>
  <cellStyles count="2">
    <cellStyle name="Hyperlink" xfId="1" builtinId="8"/>
    <cellStyle name="Normal" xfId="0" builtinId="0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portsbetting3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447675</xdr:colOff>
      <xdr:row>1</xdr:row>
      <xdr:rowOff>182880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192ED9-692C-757C-0B58-A562F900F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421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AD26D-841F-4ABD-8BD9-BA03E6EA3E94}">
  <dimension ref="A1:H31"/>
  <sheetViews>
    <sheetView tabSelected="1" workbookViewId="0">
      <selection activeCell="C9" sqref="C9"/>
    </sheetView>
  </sheetViews>
  <sheetFormatPr defaultRowHeight="15" x14ac:dyDescent="0.25"/>
  <cols>
    <col min="1" max="1" width="17" customWidth="1"/>
    <col min="2" max="2" width="10.28515625" customWidth="1"/>
    <col min="3" max="3" width="11.7109375" customWidth="1"/>
    <col min="4" max="5" width="12.5703125" customWidth="1"/>
    <col min="6" max="6" width="13.85546875" customWidth="1"/>
    <col min="7" max="7" width="12.140625" customWidth="1"/>
    <col min="8" max="8" width="10.5703125" customWidth="1"/>
  </cols>
  <sheetData>
    <row r="1" spans="1:8" ht="18.75" customHeight="1" x14ac:dyDescent="0.25">
      <c r="A1" s="36" t="str">
        <f>HYPERLINK("https://www.sportsbetting3.com", "BET NOW")</f>
        <v>BET NOW</v>
      </c>
      <c r="B1" s="36"/>
    </row>
    <row r="2" spans="1:8" x14ac:dyDescent="0.25">
      <c r="A2" s="36"/>
      <c r="B2" s="36"/>
    </row>
    <row r="3" spans="1:8" ht="23.25" x14ac:dyDescent="0.35">
      <c r="A3" s="37" t="s">
        <v>29</v>
      </c>
      <c r="B3" s="37"/>
      <c r="C3" s="37"/>
      <c r="D3" s="37"/>
      <c r="E3" s="37"/>
      <c r="F3" s="37"/>
      <c r="G3" s="37"/>
      <c r="H3" s="37"/>
    </row>
    <row r="4" spans="1:8" x14ac:dyDescent="0.25">
      <c r="A4" s="38" t="str">
        <f>HYPERLINK("https://www.sportsbetting3.com", "Read our Halftime Middling Tutorial")</f>
        <v>Read our Halftime Middling Tutorial</v>
      </c>
      <c r="B4" s="38"/>
      <c r="C4" s="38"/>
      <c r="D4" s="38" t="str">
        <f>HYPERLINK("https://www.sportsbetting3.com/odds/ncaabb-odds", "College Basketball Odds")</f>
        <v>College Basketball Odds</v>
      </c>
      <c r="E4" s="38"/>
      <c r="F4" s="38" t="str">
        <f>HYPERLINK("https://www.sportsbetting3.com/odds/nba-odds", "NBA Odds")</f>
        <v>NBA Odds</v>
      </c>
      <c r="G4" s="38"/>
    </row>
    <row r="6" spans="1:8" x14ac:dyDescent="0.25">
      <c r="C6" s="14" t="s">
        <v>8</v>
      </c>
      <c r="F6" s="15" t="s">
        <v>27</v>
      </c>
    </row>
    <row r="7" spans="1:8" x14ac:dyDescent="0.25">
      <c r="C7" s="21">
        <v>110</v>
      </c>
      <c r="F7" s="22">
        <v>100</v>
      </c>
    </row>
    <row r="8" spans="1:8" x14ac:dyDescent="0.25">
      <c r="A8" s="4" t="s">
        <v>0</v>
      </c>
      <c r="B8" s="14" t="s">
        <v>14</v>
      </c>
      <c r="C8" s="14" t="s">
        <v>25</v>
      </c>
      <c r="D8" s="4" t="s">
        <v>24</v>
      </c>
      <c r="E8" s="15" t="s">
        <v>13</v>
      </c>
      <c r="F8" s="15" t="s">
        <v>26</v>
      </c>
      <c r="G8" s="4" t="s">
        <v>28</v>
      </c>
      <c r="H8" s="11" t="s">
        <v>3</v>
      </c>
    </row>
    <row r="9" spans="1:8" x14ac:dyDescent="0.25">
      <c r="A9" s="19" t="s">
        <v>16</v>
      </c>
      <c r="B9" s="26">
        <v>-8</v>
      </c>
      <c r="C9" s="26">
        <v>-110</v>
      </c>
      <c r="D9" s="19">
        <v>74</v>
      </c>
      <c r="E9" s="24">
        <v>2</v>
      </c>
      <c r="F9" s="24">
        <v>-110</v>
      </c>
      <c r="G9" s="19">
        <v>40</v>
      </c>
      <c r="H9" s="20">
        <f>($D$9+$G$9)</f>
        <v>114</v>
      </c>
    </row>
    <row r="10" spans="1:8" x14ac:dyDescent="0.25">
      <c r="A10" s="17" t="s">
        <v>23</v>
      </c>
      <c r="B10" s="25">
        <f>8</f>
        <v>8</v>
      </c>
      <c r="C10" s="25">
        <v>-110</v>
      </c>
      <c r="D10" s="17">
        <v>48</v>
      </c>
      <c r="E10" s="23">
        <v>-2</v>
      </c>
      <c r="F10" s="23">
        <v>-110</v>
      </c>
      <c r="G10" s="17">
        <v>47</v>
      </c>
      <c r="H10" s="18">
        <f>($D$10+$G$10)</f>
        <v>95</v>
      </c>
    </row>
    <row r="11" spans="1:8" x14ac:dyDescent="0.25">
      <c r="A11" s="29" t="s">
        <v>33</v>
      </c>
    </row>
    <row r="12" spans="1:8" x14ac:dyDescent="0.25">
      <c r="A12" t="s">
        <v>15</v>
      </c>
      <c r="D12" t="s">
        <v>20</v>
      </c>
    </row>
    <row r="13" spans="1:8" x14ac:dyDescent="0.25">
      <c r="A13" t="s">
        <v>21</v>
      </c>
      <c r="C13" t="s">
        <v>31</v>
      </c>
    </row>
    <row r="15" spans="1:8" x14ac:dyDescent="0.25">
      <c r="A15" s="2" t="s">
        <v>32</v>
      </c>
      <c r="E15" s="2" t="s">
        <v>6</v>
      </c>
    </row>
    <row r="16" spans="1:8" x14ac:dyDescent="0.25">
      <c r="A16" s="4" t="s">
        <v>8</v>
      </c>
      <c r="B16" s="11" t="s">
        <v>2</v>
      </c>
      <c r="C16" s="11" t="s">
        <v>12</v>
      </c>
      <c r="D16" s="11" t="s">
        <v>13</v>
      </c>
      <c r="E16" s="12" t="str">
        <f>$A$17</f>
        <v>Cleveland</v>
      </c>
      <c r="F16" s="12" t="str">
        <f>$A$17</f>
        <v>Cleveland</v>
      </c>
      <c r="G16" s="28" t="s">
        <v>22</v>
      </c>
    </row>
    <row r="17" spans="1:6" x14ac:dyDescent="0.25">
      <c r="A17" s="3" t="s">
        <v>16</v>
      </c>
      <c r="B17" s="30">
        <f>IF($A$17&lt;&gt;"Side",VLOOKUP($A$17,$A$9:$H$10,2,FALSE),"Pick Side")</f>
        <v>-8</v>
      </c>
      <c r="C17" s="12" t="str">
        <f>IF($B$17 &lt;&gt; "Pick Side", _xlfn.XLOOKUP((0-$B$17), $B$9:$B$10, $A$9:$A$10), "Pending")</f>
        <v>Houston</v>
      </c>
      <c r="D17" s="30">
        <f>IF(($A$17 &lt;&gt; "Side"),  VLOOKUP($C$17, $A$9:$H$10, 5, FALSE), "Select Side")</f>
        <v>-2</v>
      </c>
      <c r="E17" s="30">
        <f>$B$17</f>
        <v>-8</v>
      </c>
      <c r="F17" s="30">
        <f>IF($A$17&lt;&gt;"Side", ((VLOOKUP($A$17, $A$30:$B$31, 2, FALSE)) + (VLOOKUP($A$17, $A$9:$H$10, 5, FALSE)) ), "Pending")</f>
        <v>-24</v>
      </c>
    </row>
    <row r="19" spans="1:6" x14ac:dyDescent="0.25">
      <c r="A19" s="2" t="s">
        <v>5</v>
      </c>
      <c r="D19" s="2"/>
    </row>
    <row r="20" spans="1:6" x14ac:dyDescent="0.25">
      <c r="A20" s="11" t="s">
        <v>0</v>
      </c>
      <c r="B20" s="12" t="s">
        <v>4</v>
      </c>
      <c r="C20" s="12" t="str">
        <f>IF($A$17 &lt;&gt; "Side", _xlfn.CONCAT($A$17," ",IF($B$17&gt;0,_xlfn.CONCAT("+",$B$17),$B$17)), "Pending")</f>
        <v>Cleveland -8</v>
      </c>
      <c r="D20" s="11" t="s">
        <v>1</v>
      </c>
      <c r="E20" s="12" t="s">
        <v>4</v>
      </c>
      <c r="F20" s="12" t="str">
        <f>IF($A$17&lt;&gt;"Side",_xlfn.CONCAT($C$17," ",IF($D$17&gt;0,_xlfn.CONCAT("+",$D$17),$D$17)),"Pending")</f>
        <v>Houston -2</v>
      </c>
    </row>
    <row r="21" spans="1:6" x14ac:dyDescent="0.25">
      <c r="A21" s="30" t="str">
        <f>IF($A$17 &lt;&gt; "Side", IF( (VLOOKUP($A$17, $A$30:$D$31, 4, FALSE) = $B$17), "Push", IF( (VLOOKUP($A$17, $A$30:$D$31, 4, FALSE) &lt; $B$17), $A$17, $C$17)), "Pending")</f>
        <v>Cleveland</v>
      </c>
      <c r="B21" s="30">
        <f>IF($A$21 = "Push", 0, VLOOKUP($A$21, $A30:$D$31, 4, FALSE))</f>
        <v>-19</v>
      </c>
      <c r="C21" s="12" t="str">
        <f>IF($A$17 &lt;&gt; "Side", IF($A$21="Push","Push",IF($A$21&lt;&gt;$A$17,"Lose","Win")), "Pick Side")</f>
        <v>Win</v>
      </c>
      <c r="D21" s="12" t="str">
        <f>IF($C$17 &lt;&gt; "Side", IF( (VLOOKUP($C$17, $A$30:$D$31, 3, FALSE) = $D$17), "Push", IF( (VLOOKUP($C$17, $A$30:$D$31, 3, FALSE) &lt; $D$17), $C$17, $A$17)), "Pending")</f>
        <v>Houston</v>
      </c>
      <c r="E21" s="30">
        <f>IF($D$21 = "Push", 0, VLOOKUP($D$21, $A30:$D$31, 3, FALSE))</f>
        <v>-7</v>
      </c>
      <c r="F21" s="12" t="str">
        <f>IF($A$17 &lt;&gt; "Side", IF($D$21="Push","Push",IF($D$21&lt;&gt;$C$17,"Lose","Win")), "Pending")</f>
        <v>Win</v>
      </c>
    </row>
    <row r="22" spans="1:6" x14ac:dyDescent="0.25">
      <c r="A22" s="16"/>
      <c r="B22" s="32" t="s">
        <v>18</v>
      </c>
      <c r="C22" s="31">
        <f>ROUND(IF($C$21="Win", (IF((VLOOKUP($A$21,$A$9:$H10,3,FALSE)) &lt;0,  ($C$7*(100/(ABS(VLOOKUP($A$21,$A$9:$H10,3,FALSE))))), ($C$7*((ABS(VLOOKUP($A$21,$A$9:$H10,3,FALSE)))/100)))), IF($C$21="Lose",(-1*$C$7),0)), 0)</f>
        <v>100</v>
      </c>
      <c r="E22" s="32" t="s">
        <v>19</v>
      </c>
      <c r="F22" s="31">
        <f>ROUND(IF($F$21="Win", (IF((VLOOKUP($D$21,$A$9:$H10,6,FALSE)) &lt;0,  ($F$7*(100/(ABS(VLOOKUP($D$21,$A$9:$H10,6,FALSE))))), ($F$7*((ABS(VLOOKUP($D$21,$A$9:$H10,6,FALSE)))/100)))), IF($F$21="Lose",(-1*$F$7),0)), 0)</f>
        <v>91</v>
      </c>
    </row>
    <row r="23" spans="1:6" x14ac:dyDescent="0.25">
      <c r="A23" s="16"/>
      <c r="B23" s="16"/>
      <c r="E23" s="16"/>
    </row>
    <row r="24" spans="1:6" ht="23.25" x14ac:dyDescent="0.35">
      <c r="A24" s="34" t="s">
        <v>7</v>
      </c>
      <c r="B24" s="33" t="str">
        <f>IF(AND($C$21 = "Win", $F$21 = "Win"), "Yes", "No")</f>
        <v>Yes</v>
      </c>
      <c r="C24" s="34" t="s">
        <v>17</v>
      </c>
      <c r="D24" s="35">
        <f>SUM($C$22,$F$22)</f>
        <v>191</v>
      </c>
      <c r="F24" s="27"/>
    </row>
    <row r="25" spans="1:6" ht="23.25" x14ac:dyDescent="0.35">
      <c r="A25" s="13"/>
      <c r="B25" s="1"/>
    </row>
    <row r="26" spans="1:6" ht="23.25" x14ac:dyDescent="0.35">
      <c r="A26" s="13"/>
      <c r="B26" s="1"/>
    </row>
    <row r="27" spans="1:6" ht="15.75" x14ac:dyDescent="0.25">
      <c r="A27" s="9"/>
      <c r="B27" s="10"/>
    </row>
    <row r="28" spans="1:6" x14ac:dyDescent="0.25">
      <c r="A28" s="2" t="s">
        <v>30</v>
      </c>
    </row>
    <row r="29" spans="1:6" x14ac:dyDescent="0.25">
      <c r="A29" s="5" t="s">
        <v>11</v>
      </c>
      <c r="B29" s="6" t="s">
        <v>9</v>
      </c>
      <c r="C29" s="6" t="s">
        <v>10</v>
      </c>
      <c r="D29" s="6" t="s">
        <v>0</v>
      </c>
    </row>
    <row r="30" spans="1:6" x14ac:dyDescent="0.25">
      <c r="A30" s="7" t="str">
        <f>$A$9</f>
        <v>Cleveland</v>
      </c>
      <c r="B30" s="8">
        <f>0-($D$9-$D$10)</f>
        <v>-26</v>
      </c>
      <c r="C30" s="8">
        <f>0-($G$9-$G$10)</f>
        <v>7</v>
      </c>
      <c r="D30" s="8">
        <f>0-($H$9-$H$10)</f>
        <v>-19</v>
      </c>
    </row>
    <row r="31" spans="1:6" x14ac:dyDescent="0.25">
      <c r="A31" s="7" t="str">
        <f>$A$10</f>
        <v>Houston</v>
      </c>
      <c r="B31" s="8">
        <f>0-($D$10-$D$9)</f>
        <v>26</v>
      </c>
      <c r="C31" s="8">
        <f>0-($G$10-$G$9)</f>
        <v>-7</v>
      </c>
      <c r="D31" s="8">
        <f>0-($H$10-$H$9)</f>
        <v>19</v>
      </c>
    </row>
  </sheetData>
  <mergeCells count="5">
    <mergeCell ref="A1:B2"/>
    <mergeCell ref="A3:H3"/>
    <mergeCell ref="A4:C4"/>
    <mergeCell ref="D4:E4"/>
    <mergeCell ref="F4:G4"/>
  </mergeCells>
  <phoneticPr fontId="3" type="noConversion"/>
  <conditionalFormatting sqref="B24:B27">
    <cfRule type="cellIs" dxfId="10" priority="10" operator="equal">
      <formula>"Yes"</formula>
    </cfRule>
    <cfRule type="cellIs" dxfId="9" priority="11" operator="equal">
      <formula>"No"</formula>
    </cfRule>
  </conditionalFormatting>
  <conditionalFormatting sqref="F21:F23">
    <cfRule type="cellIs" dxfId="8" priority="7" operator="equal">
      <formula>"Lose"</formula>
    </cfRule>
    <cfRule type="cellIs" dxfId="7" priority="8" operator="equal">
      <formula>"Win"</formula>
    </cfRule>
    <cfRule type="cellIs" dxfId="6" priority="9" operator="equal">
      <formula>"Push"</formula>
    </cfRule>
  </conditionalFormatting>
  <conditionalFormatting sqref="C21:C23">
    <cfRule type="cellIs" dxfId="5" priority="4" operator="equal">
      <formula>"Win"</formula>
    </cfRule>
    <cfRule type="cellIs" dxfId="4" priority="5" operator="equal">
      <formula>"Push"</formula>
    </cfRule>
    <cfRule type="cellIs" dxfId="3" priority="6" operator="equal">
      <formula>"Lose"</formula>
    </cfRule>
  </conditionalFormatting>
  <conditionalFormatting sqref="D24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dataValidations count="1">
    <dataValidation type="list" allowBlank="1" showInputMessage="1" showErrorMessage="1" sqref="A17" xr:uid="{C850B8B3-14E0-48A0-89FD-9607E5BFCDE8}">
      <formula1>$A$8:$A$10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Meehan</dc:creator>
  <cp:lastModifiedBy>Brendan Meehan</cp:lastModifiedBy>
  <dcterms:created xsi:type="dcterms:W3CDTF">2023-01-26T17:02:22Z</dcterms:created>
  <dcterms:modified xsi:type="dcterms:W3CDTF">2023-02-04T23:53:26Z</dcterms:modified>
</cp:coreProperties>
</file>